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460" yWindow="1120" windowWidth="24860" windowHeight="16500" tabRatio="776"/>
  </bookViews>
  <sheets>
    <sheet name="Feuil1" sheetId="5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8" i="5"/>
  <c r="A27"/>
  <c r="A26"/>
  <c r="A25"/>
  <c r="A24"/>
  <c r="A23"/>
  <c r="A22"/>
  <c r="A21"/>
  <c r="A20"/>
  <c r="A19"/>
  <c r="A18"/>
  <c r="A17"/>
  <c r="E41"/>
  <c r="J41"/>
  <c r="N41"/>
  <c r="D41"/>
  <c r="I41"/>
  <c r="M41"/>
  <c r="C41"/>
  <c r="H41"/>
  <c r="L41"/>
  <c r="F41"/>
  <c r="G41"/>
  <c r="B41"/>
  <c r="E40"/>
  <c r="J40"/>
  <c r="N40"/>
  <c r="D40"/>
  <c r="I40"/>
  <c r="M40"/>
  <c r="C40"/>
  <c r="H40"/>
  <c r="L40"/>
  <c r="F40"/>
  <c r="G40"/>
  <c r="B40"/>
  <c r="E39"/>
  <c r="J39"/>
  <c r="N39"/>
  <c r="D39"/>
  <c r="I39"/>
  <c r="M39"/>
  <c r="C39"/>
  <c r="H39"/>
  <c r="L39"/>
  <c r="F39"/>
  <c r="G39"/>
  <c r="B39"/>
  <c r="E38"/>
  <c r="J38"/>
  <c r="N38"/>
  <c r="D38"/>
  <c r="I38"/>
  <c r="M38"/>
  <c r="C38"/>
  <c r="H38"/>
  <c r="L38"/>
  <c r="F38"/>
  <c r="G38"/>
  <c r="B38"/>
  <c r="E37"/>
  <c r="J37"/>
  <c r="N37"/>
  <c r="D37"/>
  <c r="I37"/>
  <c r="M37"/>
  <c r="C37"/>
  <c r="H37"/>
  <c r="L37"/>
  <c r="F37"/>
  <c r="G37"/>
  <c r="B37"/>
  <c r="E36"/>
  <c r="J36"/>
  <c r="N36"/>
  <c r="D36"/>
  <c r="I36"/>
  <c r="M36"/>
  <c r="C36"/>
  <c r="H36"/>
  <c r="L36"/>
  <c r="F36"/>
  <c r="G36"/>
  <c r="B36"/>
  <c r="E35"/>
  <c r="J35"/>
  <c r="N35"/>
  <c r="D35"/>
  <c r="I35"/>
  <c r="M35"/>
  <c r="C35"/>
  <c r="H35"/>
  <c r="L35"/>
  <c r="F35"/>
  <c r="G35"/>
  <c r="B35"/>
  <c r="E34"/>
  <c r="J34"/>
  <c r="N34"/>
  <c r="D34"/>
  <c r="I34"/>
  <c r="M34"/>
  <c r="C34"/>
  <c r="H34"/>
  <c r="L34"/>
  <c r="F34"/>
  <c r="G34"/>
  <c r="B34"/>
  <c r="E33"/>
  <c r="J33"/>
  <c r="N33"/>
  <c r="D33"/>
  <c r="I33"/>
  <c r="M33"/>
  <c r="C33"/>
  <c r="H33"/>
  <c r="L33"/>
  <c r="F33"/>
  <c r="G33"/>
  <c r="B33"/>
  <c r="E32"/>
  <c r="J32"/>
  <c r="N32"/>
  <c r="D32"/>
  <c r="I32"/>
  <c r="M32"/>
  <c r="C32"/>
  <c r="H32"/>
  <c r="L32"/>
  <c r="F32"/>
  <c r="G32"/>
  <c r="B32"/>
  <c r="E31"/>
  <c r="J31"/>
  <c r="N31"/>
  <c r="D31"/>
  <c r="I31"/>
  <c r="M31"/>
  <c r="C31"/>
  <c r="H31"/>
  <c r="L31"/>
  <c r="F31"/>
  <c r="G31"/>
  <c r="B31"/>
  <c r="E30"/>
  <c r="J30"/>
  <c r="N30"/>
  <c r="D30"/>
  <c r="I30"/>
  <c r="M30"/>
  <c r="C30"/>
  <c r="H30"/>
  <c r="L30"/>
  <c r="F30"/>
  <c r="G30"/>
  <c r="B30"/>
  <c r="D28"/>
  <c r="D27"/>
  <c r="F26"/>
  <c r="E26"/>
  <c r="D26"/>
  <c r="C26"/>
  <c r="G25"/>
  <c r="F25"/>
  <c r="E25"/>
  <c r="C25"/>
  <c r="F24"/>
  <c r="E24"/>
  <c r="C24"/>
  <c r="G23"/>
  <c r="F23"/>
  <c r="E23"/>
  <c r="C23"/>
  <c r="G22"/>
  <c r="F22"/>
  <c r="E22"/>
  <c r="D22"/>
  <c r="C22"/>
  <c r="F21"/>
  <c r="D21"/>
  <c r="C21"/>
  <c r="F20"/>
  <c r="D20"/>
  <c r="C20"/>
  <c r="G19"/>
  <c r="F19"/>
  <c r="D19"/>
  <c r="C19"/>
  <c r="G18"/>
  <c r="F18"/>
  <c r="E18"/>
  <c r="D18"/>
  <c r="C18"/>
  <c r="G17"/>
  <c r="D17"/>
  <c r="C17"/>
  <c r="G16"/>
  <c r="F16"/>
  <c r="E16"/>
  <c r="D16"/>
  <c r="C16"/>
</calcChain>
</file>

<file path=xl/sharedStrings.xml><?xml version="1.0" encoding="utf-8"?>
<sst xmlns="http://schemas.openxmlformats.org/spreadsheetml/2006/main" count="32" uniqueCount="24">
  <si>
    <t>Log10(E.h.o)</t>
  </si>
  <si>
    <t>Mesures</t>
  </si>
  <si>
    <t>n</t>
  </si>
  <si>
    <t>x</t>
  </si>
  <si>
    <t>min</t>
  </si>
  <si>
    <t>max</t>
  </si>
  <si>
    <t>s</t>
  </si>
  <si>
    <t>v</t>
  </si>
  <si>
    <t>log10x</t>
  </si>
  <si>
    <t>log10(min)</t>
  </si>
  <si>
    <t>log10(max)</t>
  </si>
  <si>
    <t>D logx</t>
  </si>
  <si>
    <t>D logmin</t>
  </si>
  <si>
    <t>Dlogmax</t>
  </si>
  <si>
    <t>VE</t>
  </si>
  <si>
    <t>Aïn Bouch.</t>
  </si>
  <si>
    <t>Boc 77</t>
  </si>
  <si>
    <t>Boc 75</t>
  </si>
  <si>
    <t>Boc 76</t>
  </si>
  <si>
    <t>Boc 78</t>
  </si>
  <si>
    <t xml:space="preserve"> 6 anc</t>
  </si>
  <si>
    <t>6 anc</t>
  </si>
  <si>
    <t>Aïn Jourdel</t>
    <phoneticPr fontId="1" type="noConversion"/>
  </si>
  <si>
    <t>n=32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</si>
</sst>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"/>
    <numFmt numFmtId="167" formatCode="0.0"/>
  </numFmts>
  <fonts count="3">
    <font>
      <sz val="9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0" applyNumberFormat="1" applyFont="1"/>
    <xf numFmtId="0" fontId="2" fillId="0" borderId="0" xfId="0" applyFont="1" applyAlignment="1">
      <alignment horizontal="left" vertical="top"/>
    </xf>
    <xf numFmtId="167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MT III Aïn Boucherit</a:t>
            </a:r>
          </a:p>
        </c:rich>
      </c:tx>
      <c:layout>
        <c:manualLayout>
          <c:xMode val="edge"/>
          <c:yMode val="edge"/>
          <c:x val="0.417004048582996"/>
          <c:y val="0.036437264971288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51417004048583"/>
          <c:y val="0.190283494850063"/>
          <c:w val="0.710372807640922"/>
          <c:h val="0.672065109470437"/>
        </c:manualLayout>
      </c:layout>
      <c:lineChart>
        <c:grouping val="standard"/>
        <c:ser>
          <c:idx val="0"/>
          <c:order val="0"/>
          <c:tx>
            <c:strRef>
              <c:f>Feuil1!$C$16</c:f>
              <c:strCache>
                <c:ptCount val="1"/>
                <c:pt idx="0">
                  <c:v>Boc 77</c:v>
                </c:pt>
              </c:strCache>
            </c:strRef>
          </c:tx>
          <c:spPr>
            <a:ln w="22225" cap="rnd" cmpd="sng" algn="ctr">
              <a:solidFill>
                <a:srgbClr val="00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Feuil1!$B$17:$B$28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Feuil1!$C$17:$C$28</c:f>
              <c:numCache>
                <c:formatCode>0.000</c:formatCode>
                <c:ptCount val="12"/>
                <c:pt idx="0">
                  <c:v>0.0553458185666589</c:v>
                </c:pt>
                <c:pt idx="1">
                  <c:v>0.112633126937322</c:v>
                </c:pt>
                <c:pt idx="2">
                  <c:v>0.107209969647868</c:v>
                </c:pt>
                <c:pt idx="3">
                  <c:v>0.0803363756017068</c:v>
                </c:pt>
                <c:pt idx="4">
                  <c:v>0.0684599117380993</c:v>
                </c:pt>
                <c:pt idx="5">
                  <c:v>0.0832984793619893</c:v>
                </c:pt>
                <c:pt idx="6">
                  <c:v>0.0731721660532705</c:v>
                </c:pt>
                <c:pt idx="7">
                  <c:v>0.050282643372487</c:v>
                </c:pt>
                <c:pt idx="8">
                  <c:v>0.0768090916275712</c:v>
                </c:pt>
                <c:pt idx="9">
                  <c:v>0.0673994154995181</c:v>
                </c:pt>
              </c:numCache>
            </c:numRef>
          </c:val>
        </c:ser>
        <c:ser>
          <c:idx val="1"/>
          <c:order val="1"/>
          <c:tx>
            <c:strRef>
              <c:f>Feuil1!$D$16</c:f>
              <c:strCache>
                <c:ptCount val="1"/>
                <c:pt idx="0">
                  <c:v>Boc 75</c:v>
                </c:pt>
              </c:strCache>
            </c:strRef>
          </c:tx>
          <c:spPr>
            <a:ln w="25400" cap="rnd" cmpd="sng" algn="ctr">
              <a:solidFill>
                <a:srgbClr val="008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Feuil1!$B$17:$B$28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Feuil1!$D$17:$D$28</c:f>
              <c:numCache>
                <c:formatCode>0.000</c:formatCode>
                <c:ptCount val="12"/>
                <c:pt idx="0">
                  <c:v>0.0545709843166979</c:v>
                </c:pt>
                <c:pt idx="1">
                  <c:v>0.110008983111173</c:v>
                </c:pt>
                <c:pt idx="2">
                  <c:v>0.0880869976958314</c:v>
                </c:pt>
                <c:pt idx="3">
                  <c:v>0.106665314324056</c:v>
                </c:pt>
                <c:pt idx="4">
                  <c:v>0.0842541789213313</c:v>
                </c:pt>
                <c:pt idx="5">
                  <c:v>0.0879433844077528</c:v>
                </c:pt>
                <c:pt idx="9">
                  <c:v>0.0744612699870049</c:v>
                </c:pt>
                <c:pt idx="10">
                  <c:v>0.0869006528841687</c:v>
                </c:pt>
                <c:pt idx="11">
                  <c:v>0.0798406759901703</c:v>
                </c:pt>
              </c:numCache>
            </c:numRef>
          </c:val>
        </c:ser>
        <c:ser>
          <c:idx val="2"/>
          <c:order val="2"/>
          <c:tx>
            <c:strRef>
              <c:f>Feuil1!$E$16</c:f>
              <c:strCache>
                <c:ptCount val="1"/>
                <c:pt idx="0">
                  <c:v>Boc 76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Feuil1!$B$17:$B$28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Feuil1!$E$17:$E$28</c:f>
              <c:numCache>
                <c:formatCode>0.000</c:formatCode>
                <c:ptCount val="12"/>
                <c:pt idx="1">
                  <c:v>0.122973960275541</c:v>
                </c:pt>
                <c:pt idx="5">
                  <c:v>0.101587265074299</c:v>
                </c:pt>
                <c:pt idx="6">
                  <c:v>0.0780246688476827</c:v>
                </c:pt>
                <c:pt idx="7">
                  <c:v>0.0739659718132792</c:v>
                </c:pt>
                <c:pt idx="8">
                  <c:v>0.0721806874455002</c:v>
                </c:pt>
                <c:pt idx="9">
                  <c:v>0.0744612699870049</c:v>
                </c:pt>
              </c:numCache>
            </c:numRef>
          </c:val>
        </c:ser>
        <c:ser>
          <c:idx val="3"/>
          <c:order val="3"/>
          <c:tx>
            <c:strRef>
              <c:f>Feuil1!$F$16</c:f>
              <c:strCache>
                <c:ptCount val="1"/>
                <c:pt idx="0">
                  <c:v>Boc 78</c:v>
                </c:pt>
              </c:strCache>
            </c:strRef>
          </c:tx>
          <c:spPr>
            <a:ln w="34925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Feuil1!$B$17:$B$28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Feuil1!$F$17:$F$28</c:f>
              <c:numCache>
                <c:formatCode>0.000</c:formatCode>
                <c:ptCount val="12"/>
                <c:pt idx="1">
                  <c:v>0.0828567370675586</c:v>
                </c:pt>
                <c:pt idx="2">
                  <c:v>0.0724478633886563</c:v>
                </c:pt>
                <c:pt idx="3">
                  <c:v>0.0618529699076937</c:v>
                </c:pt>
                <c:pt idx="4">
                  <c:v>0.0520694955499299</c:v>
                </c:pt>
                <c:pt idx="5">
                  <c:v>0.0642055374529669</c:v>
                </c:pt>
                <c:pt idx="6">
                  <c:v>0.0459884368473742</c:v>
                </c:pt>
                <c:pt idx="7">
                  <c:v>0.0319663061482793</c:v>
                </c:pt>
                <c:pt idx="8">
                  <c:v>0.049904292734348</c:v>
                </c:pt>
                <c:pt idx="9">
                  <c:v>0.0529215921308952</c:v>
                </c:pt>
              </c:numCache>
            </c:numRef>
          </c:val>
        </c:ser>
        <c:ser>
          <c:idx val="4"/>
          <c:order val="4"/>
          <c:tx>
            <c:strRef>
              <c:f>Feuil1!$G$16</c:f>
              <c:strCache>
                <c:ptCount val="1"/>
                <c:pt idx="0">
                  <c:v>Aïn Jourdel</c:v>
                </c:pt>
              </c:strCache>
            </c:strRef>
          </c:tx>
          <c:spPr>
            <a:ln w="38100" cap="rnd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square"/>
            <c:size val="5"/>
            <c:spPr>
              <a:ln w="6350" cap="rnd" cmpd="sng" algn="ctr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Feuil1!$B$17:$B$28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Feuil1!$G$17:$G$28</c:f>
              <c:numCache>
                <c:formatCode>0.000</c:formatCode>
                <c:ptCount val="12"/>
                <c:pt idx="0">
                  <c:v>0.0483220350396962</c:v>
                </c:pt>
                <c:pt idx="1">
                  <c:v>0.110008983111173</c:v>
                </c:pt>
                <c:pt idx="2">
                  <c:v>0.1004765869889</c:v>
                </c:pt>
                <c:pt idx="5">
                  <c:v>0.0786033581536094</c:v>
                </c:pt>
                <c:pt idx="6">
                  <c:v>0.0633014120269764</c:v>
                </c:pt>
                <c:pt idx="8">
                  <c:v>0.0643553499335436</c:v>
                </c:pt>
              </c:numCache>
            </c:numRef>
          </c:val>
        </c:ser>
        <c:marker val="1"/>
        <c:axId val="272015272"/>
        <c:axId val="398655336"/>
      </c:lineChart>
      <c:catAx>
        <c:axId val="272015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398655336"/>
        <c:crosses val="autoZero"/>
        <c:auto val="1"/>
        <c:lblAlgn val="ctr"/>
        <c:lblOffset val="100"/>
        <c:tickLblSkip val="1"/>
        <c:tickMarkSkip val="1"/>
      </c:catAx>
      <c:valAx>
        <c:axId val="398655336"/>
        <c:scaling>
          <c:orientation val="minMax"/>
        </c:scaling>
        <c:axPos val="l"/>
        <c:majorGridlines/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72015272"/>
        <c:crosses val="autoZero"/>
        <c:crossBetween val="midCat"/>
        <c:majorUnit val="0.05"/>
      </c:valAx>
      <c:spPr>
        <a:solidFill>
          <a:srgbClr val="D9D9D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5907785895"/>
          <c:y val="0.279012123484564"/>
          <c:w val="0.18764092214105"/>
          <c:h val="0.450991126109236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</xdr:row>
      <xdr:rowOff>63500</xdr:rowOff>
    </xdr:from>
    <xdr:to>
      <xdr:col>17</xdr:col>
      <xdr:colOff>25400</xdr:colOff>
      <xdr:row>25</xdr:row>
      <xdr:rowOff>101600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41"/>
  <sheetViews>
    <sheetView tabSelected="1" workbookViewId="0">
      <selection activeCell="A3" sqref="A3:A28"/>
    </sheetView>
  </sheetViews>
  <sheetFormatPr baseColWidth="10" defaultColWidth="10.83203125" defaultRowHeight="13"/>
  <sheetData>
    <row r="1" spans="1:14" s="1" customFormat="1">
      <c r="C1" s="1" t="s">
        <v>14</v>
      </c>
      <c r="D1" s="1" t="s">
        <v>14</v>
      </c>
      <c r="E1" s="1" t="s">
        <v>14</v>
      </c>
      <c r="F1" s="1" t="s">
        <v>14</v>
      </c>
      <c r="G1" s="1" t="s">
        <v>14</v>
      </c>
    </row>
    <row r="2" spans="1:14" s="1" customFormat="1">
      <c r="C2" s="1" t="s">
        <v>15</v>
      </c>
      <c r="D2" s="1" t="s">
        <v>15</v>
      </c>
      <c r="E2" s="1" t="s">
        <v>15</v>
      </c>
      <c r="F2" s="1" t="s">
        <v>15</v>
      </c>
    </row>
    <row r="3" spans="1:14" s="1" customFormat="1">
      <c r="A3" s="9" t="s">
        <v>23</v>
      </c>
      <c r="B3" s="1" t="s">
        <v>1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22</v>
      </c>
    </row>
    <row r="4" spans="1:14">
      <c r="A4" s="10">
        <v>246.9375</v>
      </c>
      <c r="B4">
        <v>1</v>
      </c>
      <c r="C4">
        <v>280.5</v>
      </c>
      <c r="D4">
        <v>280</v>
      </c>
      <c r="G4">
        <v>276</v>
      </c>
    </row>
    <row r="5" spans="1:14">
      <c r="A5" s="10">
        <v>25.615625000000001</v>
      </c>
      <c r="B5">
        <v>3</v>
      </c>
      <c r="C5">
        <v>33.200000000000003</v>
      </c>
      <c r="D5">
        <v>33</v>
      </c>
      <c r="E5">
        <v>34</v>
      </c>
      <c r="F5">
        <v>31</v>
      </c>
      <c r="G5">
        <v>33</v>
      </c>
    </row>
    <row r="6" spans="1:14">
      <c r="A6" s="10">
        <v>25.390625</v>
      </c>
      <c r="B6">
        <v>4</v>
      </c>
      <c r="C6">
        <v>32.5</v>
      </c>
      <c r="D6">
        <v>31.1</v>
      </c>
      <c r="F6">
        <v>30</v>
      </c>
      <c r="G6">
        <v>32</v>
      </c>
    </row>
    <row r="7" spans="1:14">
      <c r="A7" s="10">
        <v>39.893749999999997</v>
      </c>
      <c r="B7">
        <v>5</v>
      </c>
      <c r="C7">
        <v>48</v>
      </c>
      <c r="D7">
        <v>51</v>
      </c>
      <c r="F7">
        <v>46</v>
      </c>
    </row>
    <row r="8" spans="1:14">
      <c r="A8" s="10">
        <v>34.593548387096774</v>
      </c>
      <c r="B8" s="6" t="s">
        <v>20</v>
      </c>
      <c r="C8">
        <v>40.5</v>
      </c>
      <c r="D8">
        <v>42</v>
      </c>
      <c r="F8">
        <v>39</v>
      </c>
    </row>
    <row r="9" spans="1:14">
      <c r="A9" s="10">
        <v>38.384374999999999</v>
      </c>
      <c r="B9">
        <v>10</v>
      </c>
      <c r="C9">
        <v>46.5</v>
      </c>
      <c r="D9">
        <v>47</v>
      </c>
      <c r="E9">
        <v>48.5</v>
      </c>
      <c r="F9">
        <v>44.5</v>
      </c>
      <c r="G9">
        <v>46</v>
      </c>
    </row>
    <row r="10" spans="1:14">
      <c r="A10" s="10">
        <v>37.6</v>
      </c>
      <c r="B10">
        <v>11</v>
      </c>
      <c r="C10">
        <v>44.5</v>
      </c>
      <c r="E10">
        <v>45</v>
      </c>
      <c r="F10">
        <v>41.8</v>
      </c>
      <c r="G10">
        <v>43.5</v>
      </c>
    </row>
    <row r="11" spans="1:14">
      <c r="A11" s="10">
        <v>30.193750000000001</v>
      </c>
      <c r="B11">
        <v>12</v>
      </c>
      <c r="C11">
        <v>33.9</v>
      </c>
      <c r="E11">
        <v>35.799999999999997</v>
      </c>
      <c r="F11">
        <v>32.5</v>
      </c>
    </row>
    <row r="12" spans="1:14">
      <c r="A12" s="10">
        <v>23.712499999999999</v>
      </c>
      <c r="B12">
        <v>13</v>
      </c>
      <c r="C12">
        <v>28.3</v>
      </c>
      <c r="E12">
        <v>28</v>
      </c>
      <c r="F12">
        <v>26.6</v>
      </c>
      <c r="G12">
        <v>27.5</v>
      </c>
    </row>
    <row r="13" spans="1:14">
      <c r="A13" s="10">
        <v>26.115625000000001</v>
      </c>
      <c r="B13">
        <v>14</v>
      </c>
      <c r="C13">
        <v>30.5</v>
      </c>
      <c r="D13">
        <v>31</v>
      </c>
      <c r="E13">
        <v>31</v>
      </c>
      <c r="F13">
        <v>29.5</v>
      </c>
    </row>
    <row r="14" spans="1:14">
      <c r="A14" s="10">
        <v>36.020689655172411</v>
      </c>
      <c r="B14">
        <v>7</v>
      </c>
      <c r="D14">
        <v>44</v>
      </c>
    </row>
    <row r="15" spans="1:14">
      <c r="A15" s="10">
        <v>8.3206896551724139</v>
      </c>
      <c r="B15">
        <v>8</v>
      </c>
      <c r="D15">
        <v>10</v>
      </c>
    </row>
    <row r="16" spans="1:14">
      <c r="A16" s="7" t="s">
        <v>0</v>
      </c>
      <c r="C16" s="2" t="str">
        <f>C3</f>
        <v>Boc 77</v>
      </c>
      <c r="D16" s="2" t="str">
        <f>D3</f>
        <v>Boc 75</v>
      </c>
      <c r="E16" s="2" t="str">
        <f>E3</f>
        <v>Boc 76</v>
      </c>
      <c r="F16" s="2" t="str">
        <f>F3</f>
        <v>Boc 78</v>
      </c>
      <c r="G16" s="2" t="str">
        <f>G3</f>
        <v>Aïn Jourdel</v>
      </c>
      <c r="H16" s="2"/>
      <c r="I16" s="2"/>
      <c r="J16" s="2"/>
      <c r="K16" s="2"/>
      <c r="L16" s="2"/>
      <c r="M16" s="2"/>
      <c r="N16" s="2"/>
    </row>
    <row r="17" spans="1:14">
      <c r="A17" s="8">
        <f>LOG10(A4)</f>
        <v>2.3925870470255215</v>
      </c>
      <c r="B17">
        <v>1</v>
      </c>
      <c r="C17" s="3">
        <f t="shared" ref="C17:D22" si="0">LOG10(C4)-$A17</f>
        <v>5.5345818566658878E-2</v>
      </c>
      <c r="D17" s="3">
        <f t="shared" si="0"/>
        <v>5.4570984316697935E-2</v>
      </c>
      <c r="E17" s="3"/>
      <c r="F17" s="3"/>
      <c r="G17" s="3">
        <f>LOG10(G4)-$A17</f>
        <v>4.8322035039696232E-2</v>
      </c>
      <c r="H17" s="3"/>
      <c r="I17" s="3"/>
      <c r="J17" s="3"/>
      <c r="K17" s="3"/>
      <c r="L17" s="3"/>
      <c r="M17" s="3"/>
      <c r="N17" s="3"/>
    </row>
    <row r="18" spans="1:14">
      <c r="A18" s="8">
        <f t="shared" ref="A18:A28" si="1">LOG10(A5)</f>
        <v>1.4085049567667141</v>
      </c>
      <c r="B18">
        <v>3</v>
      </c>
      <c r="C18" s="3">
        <f t="shared" si="0"/>
        <v>0.11263312693732219</v>
      </c>
      <c r="D18" s="3">
        <f t="shared" si="0"/>
        <v>0.11000898311117346</v>
      </c>
      <c r="E18" s="3">
        <f>LOG10(E5)-$A18</f>
        <v>0.12297396027554108</v>
      </c>
      <c r="F18" s="3">
        <f>LOG10(F5)-$A18</f>
        <v>8.2856737067558583E-2</v>
      </c>
      <c r="G18" s="3">
        <f>LOG10(G5)-$A18</f>
        <v>0.11000898311117346</v>
      </c>
      <c r="H18" s="3"/>
      <c r="I18" s="3"/>
      <c r="J18" s="3"/>
      <c r="K18" s="3"/>
      <c r="L18" s="3"/>
      <c r="M18" s="3"/>
      <c r="N18" s="3"/>
    </row>
    <row r="19" spans="1:14">
      <c r="A19" s="8">
        <f t="shared" si="1"/>
        <v>1.4046733913310061</v>
      </c>
      <c r="B19">
        <v>4</v>
      </c>
      <c r="C19" s="3">
        <f t="shared" si="0"/>
        <v>0.10720996964786833</v>
      </c>
      <c r="D19" s="3">
        <f t="shared" si="0"/>
        <v>8.8086997695831393E-2</v>
      </c>
      <c r="E19" s="3"/>
      <c r="F19" s="3">
        <f t="shared" ref="F19:F26" si="2">LOG10(F6)-$A19</f>
        <v>7.2447863388656275E-2</v>
      </c>
      <c r="G19" s="3">
        <f>LOG10(G6)-$A19</f>
        <v>0.10047658698889994</v>
      </c>
      <c r="H19" s="3"/>
      <c r="I19" s="3"/>
      <c r="J19" s="3"/>
      <c r="K19" s="3"/>
      <c r="L19" s="3"/>
      <c r="M19" s="3"/>
      <c r="N19" s="3"/>
    </row>
    <row r="20" spans="1:14">
      <c r="A20" s="8">
        <f t="shared" si="1"/>
        <v>1.6009048617738804</v>
      </c>
      <c r="B20">
        <v>5</v>
      </c>
      <c r="C20" s="3">
        <f t="shared" si="0"/>
        <v>8.0336375601706811E-2</v>
      </c>
      <c r="D20" s="3">
        <f t="shared" si="0"/>
        <v>0.1066653143240559</v>
      </c>
      <c r="E20" s="3"/>
      <c r="F20" s="3">
        <f t="shared" si="2"/>
        <v>6.1852969907693733E-2</v>
      </c>
      <c r="G20" s="3"/>
      <c r="H20" s="3"/>
      <c r="I20" s="3"/>
      <c r="J20" s="3"/>
      <c r="K20" s="3"/>
      <c r="L20" s="3"/>
      <c r="M20" s="3"/>
      <c r="N20" s="3"/>
    </row>
    <row r="21" spans="1:14">
      <c r="A21" s="8">
        <f t="shared" si="1"/>
        <v>1.5389951114765692</v>
      </c>
      <c r="B21" s="6">
        <v>6</v>
      </c>
      <c r="C21" s="3">
        <f t="shared" si="0"/>
        <v>6.8459911738099288E-2</v>
      </c>
      <c r="D21" s="3">
        <f t="shared" si="0"/>
        <v>8.4254178921331357E-2</v>
      </c>
      <c r="E21" s="3"/>
      <c r="F21" s="3">
        <f t="shared" si="2"/>
        <v>5.2069495549929901E-2</v>
      </c>
      <c r="G21" s="3"/>
      <c r="H21" s="3"/>
      <c r="I21" s="3"/>
      <c r="J21" s="3"/>
      <c r="K21" s="3"/>
      <c r="L21" s="3"/>
      <c r="M21" s="3"/>
      <c r="N21" s="3"/>
    </row>
    <row r="22" spans="1:14">
      <c r="A22" s="8">
        <f t="shared" si="1"/>
        <v>1.5841544735279647</v>
      </c>
      <c r="B22" s="6">
        <v>10</v>
      </c>
      <c r="C22" s="3">
        <f t="shared" si="0"/>
        <v>8.3298479361989308E-2</v>
      </c>
      <c r="D22" s="3">
        <f t="shared" si="0"/>
        <v>8.7943384407752845E-2</v>
      </c>
      <c r="E22" s="3">
        <f>LOG10(E9)-$A22</f>
        <v>0.10158726507429905</v>
      </c>
      <c r="F22" s="3">
        <f t="shared" si="2"/>
        <v>6.4205537452966865E-2</v>
      </c>
      <c r="G22" s="3">
        <f>LOG10(G9)-$A22</f>
        <v>7.8603358153609415E-2</v>
      </c>
      <c r="H22" s="3"/>
      <c r="I22" s="3"/>
      <c r="J22" s="3"/>
      <c r="K22" s="3"/>
      <c r="L22" s="3"/>
      <c r="M22" s="3"/>
      <c r="N22" s="3"/>
    </row>
    <row r="23" spans="1:14">
      <c r="A23" s="8">
        <f t="shared" si="1"/>
        <v>1.5751878449276611</v>
      </c>
      <c r="B23">
        <v>11</v>
      </c>
      <c r="C23" s="3">
        <f>LOG10(C10)-$A23</f>
        <v>7.3172166053270482E-2</v>
      </c>
      <c r="D23" s="3"/>
      <c r="E23" s="3">
        <f>LOG10(E10)-$A23</f>
        <v>7.8024668847682666E-2</v>
      </c>
      <c r="F23" s="3">
        <f t="shared" si="2"/>
        <v>4.5988436847374192E-2</v>
      </c>
      <c r="G23" s="3">
        <f>LOG10(G10)-$A23</f>
        <v>6.3301412026976367E-2</v>
      </c>
      <c r="H23" s="3"/>
      <c r="I23" s="3"/>
      <c r="J23" s="3"/>
      <c r="K23" s="3"/>
      <c r="L23" s="3"/>
      <c r="M23" s="3"/>
      <c r="N23" s="3"/>
    </row>
    <row r="24" spans="1:14">
      <c r="A24" s="8">
        <f t="shared" si="1"/>
        <v>1.4799170548305951</v>
      </c>
      <c r="B24">
        <v>12</v>
      </c>
      <c r="C24" s="3">
        <f>LOG10(C11)-$A24</f>
        <v>5.0282643372487001E-2</v>
      </c>
      <c r="D24" s="3"/>
      <c r="E24" s="3">
        <f>LOG10(E11)-$A24</f>
        <v>7.3965971813279241E-2</v>
      </c>
      <c r="F24" s="3">
        <f t="shared" si="2"/>
        <v>3.1966306148279333E-2</v>
      </c>
      <c r="G24" s="3"/>
      <c r="H24" s="3"/>
      <c r="I24" s="3"/>
      <c r="J24" s="3"/>
      <c r="K24" s="3"/>
      <c r="L24" s="3"/>
      <c r="M24" s="3"/>
      <c r="N24" s="3"/>
    </row>
    <row r="25" spans="1:14">
      <c r="A25" s="8">
        <f t="shared" si="1"/>
        <v>1.374977343896719</v>
      </c>
      <c r="B25">
        <v>13</v>
      </c>
      <c r="C25" s="3">
        <f>LOG10(C12)-$A25</f>
        <v>7.6809091627571213E-2</v>
      </c>
      <c r="D25" s="3"/>
      <c r="E25" s="3">
        <f>LOG10(E12)-$A25</f>
        <v>7.2180687445500213E-2</v>
      </c>
      <c r="F25" s="3">
        <f t="shared" si="2"/>
        <v>4.9904292734348044E-2</v>
      </c>
      <c r="G25" s="3">
        <f>LOG10(G12)-$A25</f>
        <v>6.4355349933543637E-2</v>
      </c>
      <c r="H25" s="3"/>
      <c r="I25" s="3"/>
      <c r="J25" s="3"/>
      <c r="K25" s="3"/>
      <c r="L25" s="3"/>
      <c r="M25" s="3"/>
      <c r="N25" s="3"/>
    </row>
    <row r="26" spans="1:14">
      <c r="A26" s="8">
        <f t="shared" si="1"/>
        <v>1.4169004238472678</v>
      </c>
      <c r="B26">
        <v>14</v>
      </c>
      <c r="C26" s="3">
        <f>LOG10(C13)-$A26</f>
        <v>6.7399415499518112E-2</v>
      </c>
      <c r="D26" s="3">
        <f>LOG10(D13)-$A26</f>
        <v>7.4461269987004863E-2</v>
      </c>
      <c r="E26" s="3">
        <f>LOG10(E13)-$A26</f>
        <v>7.4461269987004863E-2</v>
      </c>
      <c r="F26" s="3">
        <f t="shared" si="2"/>
        <v>5.2921592130895201E-2</v>
      </c>
      <c r="G26" s="3"/>
      <c r="H26" s="3"/>
      <c r="I26" s="3"/>
      <c r="J26" s="3"/>
      <c r="K26" s="3"/>
      <c r="L26" s="3"/>
      <c r="M26" s="3"/>
      <c r="N26" s="3"/>
    </row>
    <row r="27" spans="1:14">
      <c r="A27" s="8">
        <f t="shared" si="1"/>
        <v>1.5565520236020187</v>
      </c>
      <c r="B27">
        <v>7</v>
      </c>
      <c r="C27" s="3"/>
      <c r="D27" s="3">
        <f>LOG10(D14)-$A27</f>
        <v>8.6900652884168705E-2</v>
      </c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8">
        <f t="shared" si="1"/>
        <v>0.92015932400982969</v>
      </c>
      <c r="B28">
        <v>8</v>
      </c>
      <c r="C28" s="3"/>
      <c r="D28" s="3">
        <f>LOG10(D15)-$A28</f>
        <v>7.9840675990170307E-2</v>
      </c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B29" s="2" t="s">
        <v>2</v>
      </c>
      <c r="C29" s="2" t="s">
        <v>3</v>
      </c>
      <c r="D29" s="2" t="s">
        <v>4</v>
      </c>
      <c r="E29" s="2" t="s">
        <v>5</v>
      </c>
      <c r="F29" s="2" t="s">
        <v>6</v>
      </c>
      <c r="G29" s="2" t="s">
        <v>7</v>
      </c>
      <c r="H29" t="s">
        <v>8</v>
      </c>
      <c r="I29" t="s">
        <v>9</v>
      </c>
      <c r="J29" t="s">
        <v>10</v>
      </c>
      <c r="L29" t="s">
        <v>11</v>
      </c>
      <c r="M29" t="s">
        <v>12</v>
      </c>
      <c r="N29" t="s">
        <v>13</v>
      </c>
    </row>
    <row r="30" spans="1:14">
      <c r="A30">
        <v>1</v>
      </c>
      <c r="B30">
        <f t="shared" ref="B30:B41" si="3">COUNT(C4:N4)</f>
        <v>3</v>
      </c>
      <c r="C30" s="4">
        <f t="shared" ref="C30:C41" si="4">AVERAGE(C4:N4)</f>
        <v>278.83333333333331</v>
      </c>
      <c r="D30">
        <f t="shared" ref="D30:D41" si="5">MIN(C4:N4)</f>
        <v>276</v>
      </c>
      <c r="E30">
        <f t="shared" ref="E30:E41" si="6">MAX(C4:N4)</f>
        <v>280.5</v>
      </c>
      <c r="F30" s="5">
        <f t="shared" ref="F30:F41" si="7">STDEV(C4:N4)</f>
        <v>2.4664414311571403</v>
      </c>
      <c r="G30" s="5">
        <f t="shared" ref="G30:G41" si="8">F30*100/C30</f>
        <v>0.88455759635043885</v>
      </c>
      <c r="H30" s="3">
        <f t="shared" ref="H30:J41" si="9">LOG10(C30)</f>
        <v>2.445344690578751</v>
      </c>
      <c r="I30" s="3">
        <f t="shared" si="9"/>
        <v>2.4409090820652177</v>
      </c>
      <c r="J30" s="3">
        <f t="shared" si="9"/>
        <v>2.4479328655921804</v>
      </c>
      <c r="K30">
        <v>1</v>
      </c>
      <c r="L30" s="3">
        <f t="shared" ref="L30:N41" si="10">H30-$A17</f>
        <v>5.2757643553229538E-2</v>
      </c>
      <c r="M30" s="3">
        <f t="shared" si="10"/>
        <v>4.8322035039696232E-2</v>
      </c>
      <c r="N30" s="3">
        <f t="shared" si="10"/>
        <v>5.5345818566658878E-2</v>
      </c>
    </row>
    <row r="31" spans="1:14">
      <c r="A31">
        <v>3</v>
      </c>
      <c r="B31">
        <f t="shared" si="3"/>
        <v>5</v>
      </c>
      <c r="C31" s="4">
        <f t="shared" si="4"/>
        <v>32.839999999999996</v>
      </c>
      <c r="D31">
        <f t="shared" si="5"/>
        <v>31</v>
      </c>
      <c r="E31">
        <f t="shared" si="6"/>
        <v>34</v>
      </c>
      <c r="F31" s="5">
        <f t="shared" si="7"/>
        <v>1.1081516141756351</v>
      </c>
      <c r="G31" s="5">
        <f t="shared" si="8"/>
        <v>3.3743959018746508</v>
      </c>
      <c r="H31" s="3">
        <f t="shared" si="9"/>
        <v>1.5164031484474032</v>
      </c>
      <c r="I31" s="3">
        <f t="shared" si="9"/>
        <v>1.4913616938342726</v>
      </c>
      <c r="J31" s="3">
        <f t="shared" si="9"/>
        <v>1.5314789170422551</v>
      </c>
      <c r="K31">
        <v>3</v>
      </c>
      <c r="L31" s="3">
        <f t="shared" si="10"/>
        <v>0.10789819168068915</v>
      </c>
      <c r="M31" s="3">
        <f t="shared" si="10"/>
        <v>8.2856737067558583E-2</v>
      </c>
      <c r="N31" s="3">
        <f t="shared" si="10"/>
        <v>0.12297396027554108</v>
      </c>
    </row>
    <row r="32" spans="1:14">
      <c r="A32">
        <v>4</v>
      </c>
      <c r="B32">
        <f t="shared" si="3"/>
        <v>4</v>
      </c>
      <c r="C32" s="4">
        <f t="shared" si="4"/>
        <v>31.4</v>
      </c>
      <c r="D32">
        <f t="shared" si="5"/>
        <v>30</v>
      </c>
      <c r="E32">
        <f t="shared" si="6"/>
        <v>32.5</v>
      </c>
      <c r="F32" s="5">
        <f t="shared" si="7"/>
        <v>1.0984838035523246</v>
      </c>
      <c r="G32" s="5">
        <f t="shared" si="8"/>
        <v>3.4983560622685497</v>
      </c>
      <c r="H32" s="3">
        <f t="shared" si="9"/>
        <v>1.4969296480732148</v>
      </c>
      <c r="I32" s="3">
        <f t="shared" si="9"/>
        <v>1.4771212547196624</v>
      </c>
      <c r="J32" s="3">
        <f t="shared" si="9"/>
        <v>1.5118833609788744</v>
      </c>
      <c r="K32">
        <v>4</v>
      </c>
      <c r="L32" s="3">
        <f t="shared" si="10"/>
        <v>9.225625674220872E-2</v>
      </c>
      <c r="M32" s="3">
        <f t="shared" si="10"/>
        <v>7.2447863388656275E-2</v>
      </c>
      <c r="N32" s="3">
        <f t="shared" si="10"/>
        <v>0.10720996964786833</v>
      </c>
    </row>
    <row r="33" spans="1:14">
      <c r="A33">
        <v>5</v>
      </c>
      <c r="B33">
        <f t="shared" si="3"/>
        <v>3</v>
      </c>
      <c r="C33" s="4">
        <f t="shared" si="4"/>
        <v>48.333333333333336</v>
      </c>
      <c r="D33">
        <f t="shared" si="5"/>
        <v>46</v>
      </c>
      <c r="E33">
        <f t="shared" si="6"/>
        <v>51</v>
      </c>
      <c r="F33" s="5">
        <f t="shared" si="7"/>
        <v>2.5166114784236133</v>
      </c>
      <c r="G33" s="5">
        <f t="shared" si="8"/>
        <v>5.2067823691523039</v>
      </c>
      <c r="H33" s="3">
        <f t="shared" si="9"/>
        <v>1.6842467475153124</v>
      </c>
      <c r="I33" s="3">
        <f t="shared" si="9"/>
        <v>1.6627578316815741</v>
      </c>
      <c r="J33" s="3">
        <f t="shared" si="9"/>
        <v>1.7075701760979363</v>
      </c>
      <c r="K33">
        <v>5</v>
      </c>
      <c r="L33" s="3">
        <f t="shared" si="10"/>
        <v>8.3341885741432087E-2</v>
      </c>
      <c r="M33" s="3">
        <f t="shared" si="10"/>
        <v>6.1852969907693733E-2</v>
      </c>
      <c r="N33" s="3">
        <f t="shared" si="10"/>
        <v>0.1066653143240559</v>
      </c>
    </row>
    <row r="34" spans="1:14">
      <c r="A34" s="6" t="s">
        <v>21</v>
      </c>
      <c r="B34">
        <f t="shared" si="3"/>
        <v>3</v>
      </c>
      <c r="C34" s="4">
        <f t="shared" si="4"/>
        <v>40.5</v>
      </c>
      <c r="D34">
        <f t="shared" si="5"/>
        <v>39</v>
      </c>
      <c r="E34">
        <f t="shared" si="6"/>
        <v>42</v>
      </c>
      <c r="F34" s="5">
        <f t="shared" si="7"/>
        <v>1.5</v>
      </c>
      <c r="G34" s="5">
        <f t="shared" si="8"/>
        <v>3.7037037037037037</v>
      </c>
      <c r="H34" s="3">
        <f t="shared" si="9"/>
        <v>1.6074550232146685</v>
      </c>
      <c r="I34" s="3">
        <f t="shared" si="9"/>
        <v>1.5910646070264991</v>
      </c>
      <c r="J34" s="3">
        <f t="shared" si="9"/>
        <v>1.6232492903979006</v>
      </c>
      <c r="K34" s="6" t="s">
        <v>21</v>
      </c>
      <c r="L34" s="3">
        <f t="shared" si="10"/>
        <v>6.8459911738099288E-2</v>
      </c>
      <c r="M34" s="3">
        <f t="shared" si="10"/>
        <v>5.2069495549929901E-2</v>
      </c>
      <c r="N34" s="3">
        <f t="shared" si="10"/>
        <v>8.4254178921331357E-2</v>
      </c>
    </row>
    <row r="35" spans="1:14">
      <c r="A35">
        <v>10</v>
      </c>
      <c r="B35">
        <f t="shared" si="3"/>
        <v>5</v>
      </c>
      <c r="C35" s="4">
        <f t="shared" si="4"/>
        <v>46.5</v>
      </c>
      <c r="D35">
        <f t="shared" si="5"/>
        <v>44.5</v>
      </c>
      <c r="E35">
        <f t="shared" si="6"/>
        <v>48.5</v>
      </c>
      <c r="F35" s="5">
        <f t="shared" si="7"/>
        <v>1.4577379737113252</v>
      </c>
      <c r="G35" s="5">
        <f t="shared" si="8"/>
        <v>3.1349203735727427</v>
      </c>
      <c r="H35" s="3">
        <f t="shared" si="9"/>
        <v>1.667452952889954</v>
      </c>
      <c r="I35" s="3">
        <f t="shared" si="9"/>
        <v>1.6483600109809315</v>
      </c>
      <c r="J35" s="3">
        <f t="shared" si="9"/>
        <v>1.6857417386022637</v>
      </c>
      <c r="K35">
        <v>10</v>
      </c>
      <c r="L35" s="3">
        <f t="shared" si="10"/>
        <v>8.3298479361989308E-2</v>
      </c>
      <c r="M35" s="3">
        <f t="shared" si="10"/>
        <v>6.4205537452966865E-2</v>
      </c>
      <c r="N35" s="3">
        <f t="shared" si="10"/>
        <v>0.10158726507429905</v>
      </c>
    </row>
    <row r="36" spans="1:14">
      <c r="A36">
        <v>11</v>
      </c>
      <c r="B36">
        <f t="shared" si="3"/>
        <v>4</v>
      </c>
      <c r="C36" s="4">
        <f t="shared" si="4"/>
        <v>43.7</v>
      </c>
      <c r="D36">
        <f t="shared" si="5"/>
        <v>41.8</v>
      </c>
      <c r="E36">
        <f t="shared" si="6"/>
        <v>45</v>
      </c>
      <c r="F36" s="5">
        <f t="shared" si="7"/>
        <v>1.4118545723029992</v>
      </c>
      <c r="G36" s="5">
        <f t="shared" si="8"/>
        <v>3.2307884949725376</v>
      </c>
      <c r="H36" s="3">
        <f t="shared" si="9"/>
        <v>1.6404814369704219</v>
      </c>
      <c r="I36" s="3">
        <f t="shared" si="9"/>
        <v>1.6211762817750353</v>
      </c>
      <c r="J36" s="3">
        <f t="shared" si="9"/>
        <v>1.6532125137753437</v>
      </c>
      <c r="K36">
        <v>11</v>
      </c>
      <c r="L36" s="3">
        <f t="shared" si="10"/>
        <v>6.5293592042760862E-2</v>
      </c>
      <c r="M36" s="3">
        <f t="shared" si="10"/>
        <v>4.5988436847374192E-2</v>
      </c>
      <c r="N36" s="3">
        <f t="shared" si="10"/>
        <v>7.8024668847682666E-2</v>
      </c>
    </row>
    <row r="37" spans="1:14">
      <c r="A37">
        <v>12</v>
      </c>
      <c r="B37">
        <f t="shared" si="3"/>
        <v>3</v>
      </c>
      <c r="C37" s="4">
        <f t="shared" si="4"/>
        <v>34.066666666666663</v>
      </c>
      <c r="D37">
        <f t="shared" si="5"/>
        <v>32.5</v>
      </c>
      <c r="E37">
        <f t="shared" si="6"/>
        <v>35.799999999999997</v>
      </c>
      <c r="F37" s="5">
        <f t="shared" si="7"/>
        <v>1.6563010998406478</v>
      </c>
      <c r="G37" s="5">
        <f t="shared" si="8"/>
        <v>4.861940606185855</v>
      </c>
      <c r="H37" s="3">
        <f t="shared" si="9"/>
        <v>1.5323296410790315</v>
      </c>
      <c r="I37" s="3">
        <f t="shared" si="9"/>
        <v>1.5118833609788744</v>
      </c>
      <c r="J37" s="3">
        <f t="shared" si="9"/>
        <v>1.5538830266438743</v>
      </c>
      <c r="K37">
        <v>12</v>
      </c>
      <c r="L37" s="3">
        <f t="shared" si="10"/>
        <v>5.2412586248436366E-2</v>
      </c>
      <c r="M37" s="3">
        <f t="shared" si="10"/>
        <v>3.1966306148279333E-2</v>
      </c>
      <c r="N37" s="3">
        <f t="shared" si="10"/>
        <v>7.3965971813279241E-2</v>
      </c>
    </row>
    <row r="38" spans="1:14">
      <c r="A38">
        <v>13</v>
      </c>
      <c r="B38">
        <f t="shared" si="3"/>
        <v>4</v>
      </c>
      <c r="C38" s="4">
        <f t="shared" si="4"/>
        <v>27.6</v>
      </c>
      <c r="D38">
        <f t="shared" si="5"/>
        <v>26.6</v>
      </c>
      <c r="E38">
        <f t="shared" si="6"/>
        <v>28.3</v>
      </c>
      <c r="F38" s="5">
        <f t="shared" si="7"/>
        <v>0.74386378681391208</v>
      </c>
      <c r="G38" s="5">
        <f t="shared" si="8"/>
        <v>2.6951586478764931</v>
      </c>
      <c r="H38" s="3">
        <f t="shared" si="9"/>
        <v>1.4409090820652177</v>
      </c>
      <c r="I38" s="3">
        <f t="shared" si="9"/>
        <v>1.424881636631067</v>
      </c>
      <c r="J38" s="3">
        <f t="shared" si="9"/>
        <v>1.4517864355242902</v>
      </c>
      <c r="K38">
        <v>13</v>
      </c>
      <c r="L38" s="3">
        <f t="shared" si="10"/>
        <v>6.5931738168498732E-2</v>
      </c>
      <c r="M38" s="3">
        <f t="shared" si="10"/>
        <v>4.9904292734348044E-2</v>
      </c>
      <c r="N38" s="3">
        <f t="shared" si="10"/>
        <v>7.6809091627571213E-2</v>
      </c>
    </row>
    <row r="39" spans="1:14">
      <c r="A39">
        <v>14</v>
      </c>
      <c r="B39">
        <f t="shared" si="3"/>
        <v>4</v>
      </c>
      <c r="C39" s="4">
        <f t="shared" si="4"/>
        <v>30.5</v>
      </c>
      <c r="D39">
        <f t="shared" si="5"/>
        <v>29.5</v>
      </c>
      <c r="E39">
        <f t="shared" si="6"/>
        <v>31</v>
      </c>
      <c r="F39" s="5">
        <f t="shared" si="7"/>
        <v>0.70710678118654757</v>
      </c>
      <c r="G39" s="5">
        <f t="shared" si="8"/>
        <v>2.3183828891362213</v>
      </c>
      <c r="H39" s="3">
        <f t="shared" si="9"/>
        <v>1.4842998393467859</v>
      </c>
      <c r="I39" s="3">
        <f t="shared" si="9"/>
        <v>1.469822015978163</v>
      </c>
      <c r="J39" s="3">
        <f t="shared" si="9"/>
        <v>1.4913616938342726</v>
      </c>
      <c r="K39">
        <v>14</v>
      </c>
      <c r="L39" s="3">
        <f t="shared" si="10"/>
        <v>6.7399415499518112E-2</v>
      </c>
      <c r="M39" s="3">
        <f t="shared" si="10"/>
        <v>5.2921592130895201E-2</v>
      </c>
      <c r="N39" s="3">
        <f t="shared" si="10"/>
        <v>7.4461269987004863E-2</v>
      </c>
    </row>
    <row r="40" spans="1:14">
      <c r="A40">
        <v>7</v>
      </c>
      <c r="B40">
        <f t="shared" si="3"/>
        <v>1</v>
      </c>
      <c r="C40" s="4">
        <f t="shared" si="4"/>
        <v>44</v>
      </c>
      <c r="D40">
        <f t="shared" si="5"/>
        <v>44</v>
      </c>
      <c r="E40">
        <f t="shared" si="6"/>
        <v>44</v>
      </c>
      <c r="F40" s="5" t="e">
        <f t="shared" si="7"/>
        <v>#DIV/0!</v>
      </c>
      <c r="G40" s="5" t="e">
        <f t="shared" si="8"/>
        <v>#DIV/0!</v>
      </c>
      <c r="H40" s="3">
        <f t="shared" si="9"/>
        <v>1.6434526764861874</v>
      </c>
      <c r="I40" s="3">
        <f t="shared" si="9"/>
        <v>1.6434526764861874</v>
      </c>
      <c r="J40" s="3">
        <f t="shared" si="9"/>
        <v>1.6434526764861874</v>
      </c>
      <c r="K40">
        <v>7</v>
      </c>
      <c r="L40" s="3">
        <f t="shared" si="10"/>
        <v>8.6900652884168705E-2</v>
      </c>
      <c r="M40" s="3">
        <f t="shared" si="10"/>
        <v>8.6900652884168705E-2</v>
      </c>
      <c r="N40" s="3">
        <f t="shared" si="10"/>
        <v>8.6900652884168705E-2</v>
      </c>
    </row>
    <row r="41" spans="1:14">
      <c r="A41">
        <v>8</v>
      </c>
      <c r="B41">
        <f t="shared" si="3"/>
        <v>1</v>
      </c>
      <c r="C41" s="4">
        <f t="shared" si="4"/>
        <v>10</v>
      </c>
      <c r="D41">
        <f t="shared" si="5"/>
        <v>10</v>
      </c>
      <c r="E41">
        <f t="shared" si="6"/>
        <v>10</v>
      </c>
      <c r="F41" s="5" t="e">
        <f t="shared" si="7"/>
        <v>#DIV/0!</v>
      </c>
      <c r="G41" s="5" t="e">
        <f t="shared" si="8"/>
        <v>#DIV/0!</v>
      </c>
      <c r="H41" s="3">
        <f t="shared" si="9"/>
        <v>1</v>
      </c>
      <c r="I41" s="3">
        <f t="shared" si="9"/>
        <v>1</v>
      </c>
      <c r="J41" s="3">
        <f t="shared" si="9"/>
        <v>1</v>
      </c>
      <c r="K41">
        <v>8</v>
      </c>
      <c r="L41" s="3">
        <f t="shared" si="10"/>
        <v>7.9840675990170307E-2</v>
      </c>
      <c r="M41" s="3">
        <f t="shared" si="10"/>
        <v>7.9840675990170307E-2</v>
      </c>
      <c r="N41" s="3">
        <f t="shared" si="10"/>
        <v>7.9840675990170307E-2</v>
      </c>
    </row>
  </sheetData>
  <sheetCalcPr fullCalcOnLoad="1"/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1999-08-12T16:05:42Z</cp:lastPrinted>
  <dcterms:created xsi:type="dcterms:W3CDTF">1999-08-09T11:04:43Z</dcterms:created>
  <dcterms:modified xsi:type="dcterms:W3CDTF">2019-12-20T10:30:40Z</dcterms:modified>
</cp:coreProperties>
</file>